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D:\D YEDEK\1 YEDEK\YOL RAPORU\YOL RAPORU 2022\6 HAZİRAN\"/>
    </mc:Choice>
  </mc:AlternateContent>
  <xr:revisionPtr revIDLastSave="0" documentId="13_ncr:1_{62807F33-7A1A-4053-A58E-41544159432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Sheet1 (2)" sheetId="2" r:id="rId2"/>
  </sheets>
  <definedNames>
    <definedName name="_xlnm.Print_Area" localSheetId="0">Sheet1!$A$1:$J$35</definedName>
    <definedName name="_xlnm.Print_Area" localSheetId="1">'Sheet1 (2)'!$A$1:$L$36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6" i="2" l="1"/>
  <c r="J20" i="2"/>
  <c r="G6" i="2"/>
  <c r="G7" i="2"/>
  <c r="G8" i="2"/>
  <c r="G9" i="2"/>
  <c r="G10" i="2"/>
  <c r="G11" i="2"/>
  <c r="G12" i="2"/>
  <c r="G13" i="2"/>
  <c r="G14" i="2"/>
  <c r="G15" i="2"/>
  <c r="G5" i="2"/>
  <c r="K5" i="2" l="1"/>
  <c r="L2" i="2" l="1"/>
  <c r="K6" i="2" l="1"/>
  <c r="K7" i="2"/>
  <c r="K8" i="2"/>
  <c r="K9" i="2"/>
  <c r="K10" i="2"/>
  <c r="K11" i="2"/>
  <c r="K12" i="2"/>
  <c r="K13" i="2"/>
  <c r="K14" i="2"/>
  <c r="K15" i="2"/>
  <c r="K16" i="2"/>
  <c r="K31" i="2" l="1"/>
  <c r="I31" i="2"/>
  <c r="H31" i="2"/>
  <c r="C31" i="2"/>
  <c r="E23" i="2"/>
  <c r="E24" i="2" s="1"/>
  <c r="I20" i="2"/>
  <c r="H20" i="2"/>
  <c r="E20" i="2"/>
  <c r="D25" i="2" s="1"/>
  <c r="K20" i="2"/>
  <c r="G19" i="1"/>
  <c r="I10" i="1"/>
  <c r="F10" i="1"/>
  <c r="I7" i="1"/>
  <c r="I8" i="1"/>
  <c r="I9" i="1"/>
  <c r="F7" i="1"/>
  <c r="F8" i="1"/>
  <c r="F9" i="1"/>
  <c r="F6" i="1"/>
  <c r="I6" i="1"/>
  <c r="H34" i="2" l="1"/>
  <c r="H36" i="2" s="1"/>
  <c r="C33" i="2" s="1"/>
  <c r="C25" i="2"/>
  <c r="E25" i="2" s="1"/>
  <c r="I5" i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D22" i="1"/>
  <c r="G35" i="1" l="1"/>
  <c r="B32" i="1" s="1"/>
  <c r="D23" i="1"/>
  <c r="C24" i="1"/>
  <c r="D24" i="1" s="1"/>
</calcChain>
</file>

<file path=xl/sharedStrings.xml><?xml version="1.0" encoding="utf-8"?>
<sst xmlns="http://schemas.openxmlformats.org/spreadsheetml/2006/main" count="114" uniqueCount="59">
  <si>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</si>
  <si>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</si>
  <si>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</si>
  <si>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</si>
  <si>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</si>
  <si>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</si>
  <si>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</si>
  <si>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</si>
  <si>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</si>
  <si>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</si>
  <si>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</si>
  <si>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</si>
  <si>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</si>
  <si>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</si>
  <si>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</si>
  <si>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</si>
  <si>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</si>
  <si>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</si>
  <si>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</si>
  <si>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</si>
  <si>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</si>
  <si>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</si>
  <si>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</si>
  <si>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</si>
  <si>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</si>
  <si>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</si>
  <si>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</si>
  <si>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</si>
  <si>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</si>
  <si>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</si>
  <si>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</si>
  <si>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</si>
  <si>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HAVALE/ÇEK</t>
  </si>
  <si>
    <t>OTOPARK</t>
  </si>
  <si>
    <t>GİDEN :</t>
  </si>
  <si>
    <t>YOL AVANSI</t>
  </si>
  <si>
    <t>TOPLAM:</t>
  </si>
  <si>
    <t>HALİL İBRAHİM ATASAYIM</t>
  </si>
  <si>
    <t>SEFER:</t>
  </si>
  <si>
    <t>HAVALE/KART</t>
  </si>
  <si>
    <t>ÇEK/SENET</t>
  </si>
  <si>
    <t>SEFER RAPORU</t>
  </si>
  <si>
    <t>EŞLER METAL</t>
  </si>
  <si>
    <t>CENGİZ ISI</t>
  </si>
  <si>
    <t>ARİF ŞENER</t>
  </si>
  <si>
    <t>AS METAL TENEKECİLİK</t>
  </si>
  <si>
    <t xml:space="preserve">ŞAFAK PROFİL </t>
  </si>
  <si>
    <t>ÖLÜDENİZ TİCARET</t>
  </si>
  <si>
    <t>CAN KERESTE</t>
  </si>
  <si>
    <t>RAMAZAN KOYUNCU</t>
  </si>
  <si>
    <t>GÜLHAN TENEKECİLİK</t>
  </si>
  <si>
    <t>FERİT RODOS</t>
  </si>
  <si>
    <t>DİRLİK İNŞAAT</t>
  </si>
  <si>
    <t>KIZILTUĞ SÜLEYMAN KIZILTUĞ</t>
  </si>
  <si>
    <t>30,06,2022</t>
  </si>
  <si>
    <t>08,07,2022</t>
  </si>
  <si>
    <t>05,07,2022</t>
  </si>
  <si>
    <t>KÖPRÜ ÜCRETİ</t>
  </si>
  <si>
    <t>EGE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</si>
</sst>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  <numFmt numFmtId="168" formatCode="#,##0.00\ &quot;₺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147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167" fontId="2" fillId="0" borderId="9" xfId="0" applyNumberFormat="1" applyFont="1" applyBorder="1"/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Border="1" applyAlignment="1">
      <alignment horizontal="left" vertical="center"/>
    </xf>
    <xf numFmtId="14" fontId="0" fillId="0" borderId="9" xfId="0" applyNumberForma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15" fillId="0" borderId="9" xfId="0" applyFont="1" applyBorder="1"/>
    <xf numFmtId="0" fontId="2" fillId="3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4" fillId="6" borderId="34" xfId="0" applyFont="1" applyFill="1" applyBorder="1" applyAlignment="1">
      <alignment horizontal="center" vertical="center"/>
    </xf>
    <xf numFmtId="14" fontId="2" fillId="0" borderId="32" xfId="0" applyNumberFormat="1" applyFont="1" applyBorder="1" applyAlignment="1">
      <alignment horizontal="right"/>
    </xf>
    <xf numFmtId="0" fontId="17" fillId="0" borderId="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65" fontId="3" fillId="0" borderId="37" xfId="0" applyNumberFormat="1" applyFont="1" applyBorder="1" applyAlignment="1">
      <alignment vertical="center"/>
    </xf>
    <xf numFmtId="165" fontId="3" fillId="0" borderId="25" xfId="0" applyNumberFormat="1" applyFont="1" applyBorder="1" applyAlignment="1">
      <alignment vertical="center"/>
    </xf>
    <xf numFmtId="165" fontId="3" fillId="0" borderId="27" xfId="0" applyNumberFormat="1" applyFont="1" applyBorder="1" applyAlignment="1">
      <alignment vertical="center"/>
    </xf>
    <xf numFmtId="165" fontId="3" fillId="0" borderId="30" xfId="0" applyNumberFormat="1" applyFont="1" applyBorder="1" applyAlignment="1">
      <alignment vertical="center"/>
    </xf>
    <xf numFmtId="0" fontId="2" fillId="0" borderId="34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164" fontId="9" fillId="0" borderId="34" xfId="0" applyNumberFormat="1" applyFont="1" applyBorder="1" applyAlignment="1">
      <alignment vertical="top"/>
    </xf>
    <xf numFmtId="165" fontId="4" fillId="0" borderId="31" xfId="0" applyNumberFormat="1" applyFont="1" applyBorder="1" applyAlignment="1">
      <alignment vertical="center"/>
    </xf>
    <xf numFmtId="165" fontId="3" fillId="0" borderId="26" xfId="0" applyNumberFormat="1" applyFont="1" applyBorder="1"/>
    <xf numFmtId="0" fontId="9" fillId="0" borderId="34" xfId="0" applyFont="1" applyBorder="1" applyAlignment="1">
      <alignment vertical="top"/>
    </xf>
    <xf numFmtId="165" fontId="3" fillId="0" borderId="34" xfId="0" applyNumberFormat="1" applyFont="1" applyBorder="1" applyAlignment="1">
      <alignment vertical="center"/>
    </xf>
    <xf numFmtId="164" fontId="4" fillId="0" borderId="34" xfId="0" applyNumberFormat="1" applyFont="1" applyBorder="1" applyAlignment="1">
      <alignment horizontal="center" vertical="center"/>
    </xf>
    <xf numFmtId="165" fontId="3" fillId="0" borderId="34" xfId="0" quotePrefix="1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165" fontId="2" fillId="5" borderId="2" xfId="0" applyNumberFormat="1" applyFont="1" applyFill="1" applyBorder="1" applyAlignment="1">
      <alignment horizontal="right" vertical="center"/>
    </xf>
    <xf numFmtId="165" fontId="2" fillId="3" borderId="2" xfId="0" applyNumberFormat="1" applyFont="1" applyFill="1" applyBorder="1" applyAlignment="1">
      <alignment horizontal="center" vertical="center"/>
    </xf>
    <xf numFmtId="165" fontId="2" fillId="3" borderId="32" xfId="0" applyNumberFormat="1" applyFont="1" applyFill="1" applyBorder="1" applyAlignment="1">
      <alignment vertical="center"/>
    </xf>
    <xf numFmtId="0" fontId="12" fillId="0" borderId="9" xfId="0" applyFont="1" applyBorder="1" applyAlignment="1">
      <alignment horizontal="right" vertical="center"/>
    </xf>
    <xf numFmtId="3" fontId="4" fillId="0" borderId="17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 vertical="center"/>
    </xf>
    <xf numFmtId="3" fontId="10" fillId="0" borderId="18" xfId="0" applyNumberFormat="1" applyFont="1" applyBorder="1" applyAlignment="1">
      <alignment horizontal="right" vertical="center"/>
    </xf>
    <xf numFmtId="168" fontId="4" fillId="0" borderId="35" xfId="1" applyNumberFormat="1" applyFont="1" applyBorder="1" applyAlignment="1">
      <alignment horizontal="center" vertical="center"/>
    </xf>
    <xf numFmtId="168" fontId="4" fillId="0" borderId="9" xfId="1" applyNumberFormat="1" applyFont="1" applyBorder="1" applyAlignment="1">
      <alignment horizontal="center" vertical="center"/>
    </xf>
    <xf numFmtId="168" fontId="8" fillId="0" borderId="9" xfId="1" applyNumberFormat="1" applyFont="1" applyBorder="1" applyAlignment="1">
      <alignment horizontal="center" vertical="center"/>
    </xf>
    <xf numFmtId="168" fontId="8" fillId="8" borderId="2" xfId="1" applyNumberFormat="1" applyFont="1" applyFill="1" applyBorder="1" applyAlignment="1">
      <alignment horizontal="center" vertical="center"/>
    </xf>
    <xf numFmtId="168" fontId="8" fillId="8" borderId="32" xfId="1" applyNumberFormat="1" applyFont="1" applyFill="1" applyBorder="1" applyAlignment="1">
      <alignment horizontal="center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6" fillId="0" borderId="16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15" fillId="0" borderId="25" xfId="0" applyFont="1" applyBorder="1" applyAlignment="1">
      <alignment horizontal="center"/>
    </xf>
    <xf numFmtId="0" fontId="15" fillId="0" borderId="26" xfId="0" applyFont="1" applyBorder="1" applyAlignment="1">
      <alignment horizontal="center"/>
    </xf>
    <xf numFmtId="0" fontId="16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7" borderId="36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34" xfId="0" applyBorder="1" applyAlignment="1">
      <alignment horizontal="center"/>
    </xf>
    <xf numFmtId="0" fontId="3" fillId="4" borderId="29" xfId="0" applyFont="1" applyFill="1" applyBorder="1" applyAlignment="1">
      <alignment horizontal="right"/>
    </xf>
    <xf numFmtId="0" fontId="3" fillId="4" borderId="4" xfId="0" applyFont="1" applyFill="1" applyBorder="1" applyAlignment="1">
      <alignment horizontal="right"/>
    </xf>
    <xf numFmtId="0" fontId="3" fillId="4" borderId="38" xfId="0" applyFont="1" applyFill="1" applyBorder="1" applyAlignment="1">
      <alignment horizontal="right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zoomScaleNormal="100" workbookViewId="0">
      <pane ySplit="1485" activePane="bottomLeft"/>
      <selection activeCell="I1" sqref="I1"/>
      <selection pane="bottomLeft" activeCell="D28" sqref="D28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34</v>
      </c>
      <c r="B1" s="111"/>
      <c r="C1" s="112"/>
      <c r="D1" s="113"/>
      <c r="E1" s="2"/>
      <c r="F1" s="50" t="s">
        <v>0</v>
      </c>
      <c r="G1" s="51"/>
      <c r="H1" s="52" t="s">
        <v>1</v>
      </c>
      <c r="I1" s="53"/>
      <c r="J1" s="54"/>
    </row>
    <row r="2" spans="1:11" ht="18.75" x14ac:dyDescent="0.25">
      <c r="A2" s="114" t="s">
        <v>2</v>
      </c>
      <c r="B2" s="115"/>
      <c r="C2" s="115"/>
      <c r="D2" s="116"/>
      <c r="F2" s="117" t="s">
        <v>3</v>
      </c>
      <c r="G2" s="117"/>
      <c r="H2" s="117"/>
      <c r="I2" s="117"/>
      <c r="J2" s="55" t="s">
        <v>24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32</v>
      </c>
      <c r="I3" s="4" t="s">
        <v>9</v>
      </c>
      <c r="J3" s="54"/>
    </row>
    <row r="4" spans="1:11" ht="18.75" x14ac:dyDescent="0.3">
      <c r="A4" s="7"/>
      <c r="B4" s="49"/>
      <c r="C4" s="8"/>
      <c r="D4" s="9"/>
      <c r="E4" s="6"/>
      <c r="F4" s="72">
        <f t="shared" ref="F4:F10" si="0">A4</f>
        <v>0</v>
      </c>
      <c r="G4" s="15"/>
      <c r="H4" s="11"/>
      <c r="I4" s="56">
        <f>D4-G4-H4</f>
        <v>0</v>
      </c>
      <c r="J4" s="70"/>
      <c r="K4" s="69"/>
    </row>
    <row r="5" spans="1:11" ht="18.75" x14ac:dyDescent="0.3">
      <c r="A5" s="7"/>
      <c r="B5" s="49"/>
      <c r="C5" s="8"/>
      <c r="D5" s="9"/>
      <c r="E5" s="6"/>
      <c r="F5" s="72">
        <f t="shared" si="0"/>
        <v>0</v>
      </c>
      <c r="G5" s="15"/>
      <c r="H5" s="11"/>
      <c r="I5" s="56">
        <f>D5-G5-H5</f>
        <v>0</v>
      </c>
      <c r="J5" s="73"/>
      <c r="K5" s="69"/>
    </row>
    <row r="6" spans="1:11" ht="18.75" x14ac:dyDescent="0.3">
      <c r="A6" s="7"/>
      <c r="B6" s="49"/>
      <c r="C6" s="8"/>
      <c r="D6" s="9"/>
      <c r="E6" s="6"/>
      <c r="F6" s="72">
        <f t="shared" si="0"/>
        <v>0</v>
      </c>
      <c r="G6" s="15"/>
      <c r="H6" s="11"/>
      <c r="I6" s="56">
        <f>D6-G6-H6</f>
        <v>0</v>
      </c>
      <c r="J6" s="74"/>
      <c r="K6" s="69"/>
    </row>
    <row r="7" spans="1:11" ht="18.75" x14ac:dyDescent="0.3">
      <c r="A7" s="7"/>
      <c r="B7" s="49"/>
      <c r="C7" s="8"/>
      <c r="D7" s="9"/>
      <c r="E7" s="6"/>
      <c r="F7" s="72">
        <f t="shared" si="0"/>
        <v>0</v>
      </c>
      <c r="G7" s="15"/>
      <c r="H7" s="11"/>
      <c r="I7" s="56">
        <f t="shared" ref="I7:I10" si="1">D7-G7-H7</f>
        <v>0</v>
      </c>
      <c r="J7" s="73"/>
      <c r="K7" s="69"/>
    </row>
    <row r="8" spans="1:11" ht="18.75" x14ac:dyDescent="0.3">
      <c r="A8" s="7"/>
      <c r="B8" s="49"/>
      <c r="C8" s="8"/>
      <c r="D8" s="9"/>
      <c r="E8" s="6"/>
      <c r="F8" s="72">
        <f t="shared" si="0"/>
        <v>0</v>
      </c>
      <c r="G8" s="15"/>
      <c r="H8" s="11"/>
      <c r="I8" s="56">
        <f t="shared" si="1"/>
        <v>0</v>
      </c>
      <c r="J8" s="71"/>
      <c r="K8" s="69"/>
    </row>
    <row r="9" spans="1:11" ht="18.75" x14ac:dyDescent="0.3">
      <c r="A9" s="7"/>
      <c r="B9" s="49"/>
      <c r="C9" s="8"/>
      <c r="D9" s="9"/>
      <c r="E9" s="6"/>
      <c r="F9" s="72">
        <f t="shared" si="0"/>
        <v>0</v>
      </c>
      <c r="G9" s="15"/>
      <c r="H9" s="11"/>
      <c r="I9" s="56">
        <f t="shared" si="1"/>
        <v>0</v>
      </c>
      <c r="J9" s="70"/>
      <c r="K9" s="69"/>
    </row>
    <row r="10" spans="1:11" ht="18.75" x14ac:dyDescent="0.3">
      <c r="A10" s="7"/>
      <c r="B10" s="49"/>
      <c r="C10" s="8"/>
      <c r="D10" s="9"/>
      <c r="E10" s="6"/>
      <c r="F10" s="72">
        <f t="shared" si="0"/>
        <v>0</v>
      </c>
      <c r="G10" s="10"/>
      <c r="H10" s="11"/>
      <c r="I10" s="56">
        <f t="shared" si="1"/>
        <v>0</v>
      </c>
      <c r="J10" s="51"/>
    </row>
    <row r="11" spans="1:11" ht="18.75" x14ac:dyDescent="0.3">
      <c r="A11" s="7"/>
      <c r="B11" s="49"/>
      <c r="C11" s="8"/>
      <c r="D11" s="9"/>
      <c r="E11" s="6"/>
      <c r="F11" s="72"/>
      <c r="G11" s="10"/>
      <c r="H11" s="11"/>
      <c r="I11" s="56"/>
      <c r="J11" s="53"/>
    </row>
    <row r="12" spans="1:11" ht="18.75" x14ac:dyDescent="0.3">
      <c r="A12" s="7"/>
      <c r="B12" s="49"/>
      <c r="C12" s="8"/>
      <c r="D12" s="9"/>
      <c r="E12" s="6"/>
      <c r="F12" s="72"/>
      <c r="G12" s="10"/>
      <c r="H12" s="12"/>
      <c r="I12" s="56"/>
      <c r="J12" s="53"/>
    </row>
    <row r="13" spans="1:11" ht="18.75" x14ac:dyDescent="0.3">
      <c r="A13" s="7"/>
      <c r="B13" s="49"/>
      <c r="C13" s="8"/>
      <c r="D13" s="9"/>
      <c r="E13" s="6"/>
      <c r="F13" s="72"/>
      <c r="G13" s="10"/>
      <c r="H13" s="12"/>
      <c r="I13" s="56"/>
      <c r="J13" s="51"/>
    </row>
    <row r="14" spans="1:11" ht="18.75" x14ac:dyDescent="0.3">
      <c r="A14" s="7"/>
      <c r="B14" s="49"/>
      <c r="C14" s="8"/>
      <c r="D14" s="14"/>
      <c r="E14" s="6"/>
      <c r="F14" s="72"/>
      <c r="G14" s="15"/>
      <c r="H14" s="12"/>
      <c r="I14" s="56"/>
      <c r="J14" s="51"/>
    </row>
    <row r="15" spans="1:11" ht="18.75" x14ac:dyDescent="0.3">
      <c r="A15" s="7"/>
      <c r="B15" s="8"/>
      <c r="C15" s="8"/>
      <c r="D15" s="14"/>
      <c r="E15" s="6"/>
      <c r="F15" s="7"/>
      <c r="G15" s="10"/>
      <c r="H15" s="12"/>
      <c r="I15" s="56"/>
      <c r="J15" s="51"/>
    </row>
    <row r="16" spans="1:11" ht="18.75" x14ac:dyDescent="0.3">
      <c r="A16" s="7"/>
      <c r="B16" s="8"/>
      <c r="C16" s="8"/>
      <c r="D16" s="9"/>
      <c r="E16" s="6"/>
      <c r="F16" s="7" t="s">
        <v>35</v>
      </c>
      <c r="G16" s="10"/>
      <c r="H16" s="12"/>
      <c r="I16" s="56"/>
      <c r="J16" s="51"/>
    </row>
    <row r="17" spans="1:10" ht="18.75" x14ac:dyDescent="0.3">
      <c r="A17" s="7"/>
      <c r="B17" s="8"/>
      <c r="C17" s="8"/>
      <c r="D17" s="14"/>
      <c r="E17" s="6"/>
      <c r="F17" s="7"/>
      <c r="G17" s="10"/>
      <c r="H17" s="12"/>
      <c r="I17" s="56"/>
      <c r="J17" s="51"/>
    </row>
    <row r="18" spans="1:10" ht="18.75" x14ac:dyDescent="0.3">
      <c r="A18" s="16"/>
      <c r="B18" s="8"/>
      <c r="C18" s="4"/>
      <c r="D18" s="17"/>
      <c r="E18" s="6"/>
      <c r="F18" s="16"/>
      <c r="G18" s="10"/>
      <c r="H18" s="18"/>
      <c r="I18" s="56"/>
      <c r="J18" s="51" t="s">
        <v>10</v>
      </c>
    </row>
    <row r="19" spans="1:10" ht="19.5" thickBot="1" x14ac:dyDescent="0.35">
      <c r="A19" s="118" t="s">
        <v>10</v>
      </c>
      <c r="B19" s="119"/>
      <c r="C19" s="120"/>
      <c r="D19" s="19">
        <f>SUM(D4:D15)</f>
        <v>0</v>
      </c>
      <c r="E19" s="20"/>
      <c r="F19" s="57" t="s">
        <v>10</v>
      </c>
      <c r="G19" s="58">
        <f>G4+G5+G6+G7+G8+G9+G10+G11+G12+G13+G15+G14+G17+G16</f>
        <v>0</v>
      </c>
      <c r="H19" s="59">
        <f>SUM(H4:H18)</f>
        <v>0</v>
      </c>
      <c r="I19" s="60">
        <f>SUM(I4:I18)</f>
        <v>0</v>
      </c>
      <c r="J19" s="61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121" t="s">
        <v>14</v>
      </c>
      <c r="G21" s="122"/>
      <c r="H21" s="122"/>
      <c r="I21" s="123"/>
    </row>
    <row r="22" spans="1:10" ht="18.75" x14ac:dyDescent="0.25">
      <c r="A22" s="23" t="s">
        <v>15</v>
      </c>
      <c r="B22" s="4"/>
      <c r="C22" s="4"/>
      <c r="D22" s="24">
        <f>B22-C22</f>
        <v>0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/>
      <c r="C23" s="28"/>
      <c r="D23" s="29" t="e">
        <f>B23/D22</f>
        <v>#DIV/0!</v>
      </c>
      <c r="F23" s="30" t="s">
        <v>19</v>
      </c>
      <c r="G23" s="31"/>
      <c r="H23" s="31"/>
      <c r="I23" s="13"/>
    </row>
    <row r="24" spans="1:10" ht="19.5" thickBot="1" x14ac:dyDescent="0.3">
      <c r="A24" s="32" t="s">
        <v>20</v>
      </c>
      <c r="B24" s="33">
        <f>G30</f>
        <v>0</v>
      </c>
      <c r="C24" s="34">
        <f>D19</f>
        <v>0</v>
      </c>
      <c r="D24" s="35" t="e">
        <f>SUM(B24/C24)</f>
        <v>#DIV/0!</v>
      </c>
      <c r="F24" s="36" t="s">
        <v>21</v>
      </c>
      <c r="G24" s="10"/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/>
      <c r="H25" s="10"/>
      <c r="I25" s="13"/>
    </row>
    <row r="26" spans="1:10" ht="18.75" x14ac:dyDescent="0.25">
      <c r="A26" s="37"/>
      <c r="B26" s="38"/>
      <c r="C26" s="39"/>
      <c r="D26" s="40"/>
      <c r="F26" s="43" t="s">
        <v>33</v>
      </c>
      <c r="G26" s="44"/>
      <c r="H26" s="10"/>
      <c r="I26" s="13"/>
    </row>
    <row r="27" spans="1:10" ht="18.75" x14ac:dyDescent="0.3">
      <c r="A27" s="109" t="s">
        <v>29</v>
      </c>
      <c r="B27" s="110"/>
      <c r="F27" s="36"/>
      <c r="G27" s="10"/>
      <c r="H27" s="10"/>
      <c r="I27" s="13"/>
    </row>
    <row r="28" spans="1:10" ht="18.75" x14ac:dyDescent="0.3">
      <c r="A28" s="63"/>
      <c r="B28" s="64">
        <v>0</v>
      </c>
      <c r="F28" s="36"/>
      <c r="G28" s="10"/>
      <c r="H28" s="10"/>
      <c r="I28" s="42"/>
    </row>
    <row r="29" spans="1:10" ht="19.5" thickBot="1" x14ac:dyDescent="0.35">
      <c r="A29" s="63"/>
      <c r="B29" s="64">
        <v>0</v>
      </c>
      <c r="F29" s="43"/>
      <c r="G29" s="44"/>
      <c r="H29" s="44"/>
      <c r="I29" s="42"/>
    </row>
    <row r="30" spans="1:10" ht="19.5" thickBot="1" x14ac:dyDescent="0.35">
      <c r="A30" s="65" t="s">
        <v>10</v>
      </c>
      <c r="B30" s="66">
        <f>B28+B29</f>
        <v>0</v>
      </c>
      <c r="C30" s="41"/>
      <c r="D30" s="41"/>
      <c r="F30" s="45" t="s">
        <v>10</v>
      </c>
      <c r="G30" s="46">
        <f>G23+G24+G25+G26+G27</f>
        <v>0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67"/>
      <c r="C31" s="47"/>
    </row>
    <row r="32" spans="1:10" ht="18.75" x14ac:dyDescent="0.3">
      <c r="A32" s="76" t="s">
        <v>30</v>
      </c>
      <c r="B32" s="68">
        <f>B30+G35</f>
        <v>0</v>
      </c>
      <c r="C32" s="47"/>
      <c r="F32" s="10"/>
      <c r="G32" s="48"/>
    </row>
    <row r="33" spans="1:10" ht="18.75" x14ac:dyDescent="0.3">
      <c r="F33" s="10" t="s">
        <v>26</v>
      </c>
      <c r="G33" s="48">
        <f>G30</f>
        <v>0</v>
      </c>
    </row>
    <row r="34" spans="1:10" ht="18.75" x14ac:dyDescent="0.3">
      <c r="A34" s="62"/>
      <c r="F34" s="10"/>
      <c r="G34" s="48"/>
      <c r="J34" s="62" t="s">
        <v>28</v>
      </c>
    </row>
    <row r="35" spans="1:10" ht="18.75" x14ac:dyDescent="0.3">
      <c r="A35" s="62" t="s">
        <v>27</v>
      </c>
      <c r="F35" s="10" t="s">
        <v>25</v>
      </c>
      <c r="G35" s="48">
        <f>G19-G33</f>
        <v>0</v>
      </c>
      <c r="J35" s="62" t="s">
        <v>31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38930-ADE8-443C-BC65-CD468B728D45}">
  <dimension ref="A1:M36"/>
  <sheetViews>
    <sheetView tabSelected="1" zoomScaleNormal="100" workbookViewId="0">
      <selection activeCell="H24" sqref="H24:H27"/>
    </sheetView>
  </sheetViews>
  <sheetFormatPr defaultRowHeight="15" x14ac:dyDescent="0.25"/>
  <cols>
    <col min="1" max="1" width="9.7109375" customWidth="1"/>
    <col min="2" max="2" width="23.7109375" customWidth="1"/>
    <col min="3" max="3" width="14.7109375" customWidth="1"/>
    <col min="4" max="4" width="12.7109375" customWidth="1"/>
    <col min="5" max="5" width="17.28515625" bestFit="1" customWidth="1"/>
    <col min="6" max="6" width="1.5703125" customWidth="1"/>
    <col min="7" max="7" width="32.5703125" customWidth="1"/>
    <col min="8" max="8" width="14.85546875" bestFit="1" customWidth="1"/>
    <col min="9" max="10" width="15.85546875" bestFit="1" customWidth="1"/>
    <col min="11" max="11" width="15.7109375" customWidth="1"/>
    <col min="12" max="12" width="20.7109375" customWidth="1"/>
  </cols>
  <sheetData>
    <row r="1" spans="1:13" ht="24.95" customHeight="1" thickBot="1" x14ac:dyDescent="0.3">
      <c r="A1" s="134" t="s">
        <v>41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1:13" ht="19.5" thickBot="1" x14ac:dyDescent="0.35">
      <c r="A2" s="1" t="s">
        <v>34</v>
      </c>
      <c r="B2" s="140" t="s">
        <v>37</v>
      </c>
      <c r="C2" s="140"/>
      <c r="D2" s="78" t="s">
        <v>38</v>
      </c>
      <c r="E2" s="112" t="s">
        <v>58</v>
      </c>
      <c r="F2" s="112"/>
      <c r="G2" s="112"/>
      <c r="H2" s="112"/>
      <c r="I2" s="112"/>
      <c r="J2" s="75"/>
      <c r="K2" s="78" t="s">
        <v>1</v>
      </c>
      <c r="L2" s="80">
        <f ca="1">TODAY()</f>
        <v>44743</v>
      </c>
    </row>
    <row r="3" spans="1:13" ht="18.75" x14ac:dyDescent="0.25">
      <c r="A3" s="137" t="s">
        <v>2</v>
      </c>
      <c r="B3" s="137"/>
      <c r="C3" s="137"/>
      <c r="D3" s="137"/>
      <c r="E3" s="138"/>
      <c r="G3" s="139" t="s">
        <v>3</v>
      </c>
      <c r="H3" s="139"/>
      <c r="I3" s="139"/>
      <c r="J3" s="139"/>
      <c r="K3" s="139"/>
      <c r="L3" s="77" t="s">
        <v>24</v>
      </c>
    </row>
    <row r="4" spans="1:13" ht="18.75" x14ac:dyDescent="0.3">
      <c r="A4" s="135" t="s">
        <v>4</v>
      </c>
      <c r="B4" s="135"/>
      <c r="C4" s="4" t="s">
        <v>5</v>
      </c>
      <c r="D4" s="4" t="s">
        <v>6</v>
      </c>
      <c r="E4" s="5" t="s">
        <v>23</v>
      </c>
      <c r="F4" s="6"/>
      <c r="G4" s="4" t="s">
        <v>7</v>
      </c>
      <c r="H4" s="4" t="s">
        <v>8</v>
      </c>
      <c r="I4" s="81" t="s">
        <v>39</v>
      </c>
      <c r="J4" s="4" t="s">
        <v>40</v>
      </c>
      <c r="K4" s="4" t="s">
        <v>9</v>
      </c>
      <c r="L4" s="54"/>
    </row>
    <row r="5" spans="1:13" ht="18.75" x14ac:dyDescent="0.3">
      <c r="A5" s="136" t="s">
        <v>42</v>
      </c>
      <c r="B5" s="136"/>
      <c r="C5" s="49" t="s">
        <v>54</v>
      </c>
      <c r="D5" s="8"/>
      <c r="E5" s="9">
        <v>10200</v>
      </c>
      <c r="F5" s="6"/>
      <c r="G5" s="72" t="str">
        <f>IF(A5="","",(A5))</f>
        <v>EŞLER METAL</v>
      </c>
      <c r="H5" s="15">
        <v>800</v>
      </c>
      <c r="I5" s="11"/>
      <c r="J5" s="11"/>
      <c r="K5" s="56">
        <f>IF(E5="","",(E5-H5-I5-J5))</f>
        <v>9400</v>
      </c>
      <c r="L5" s="70" t="s">
        <v>56</v>
      </c>
      <c r="M5" s="69"/>
    </row>
    <row r="6" spans="1:13" ht="18.75" x14ac:dyDescent="0.3">
      <c r="A6" s="136" t="s">
        <v>43</v>
      </c>
      <c r="B6" s="136"/>
      <c r="C6" s="49" t="s">
        <v>54</v>
      </c>
      <c r="D6" s="8"/>
      <c r="E6" s="9">
        <v>5250</v>
      </c>
      <c r="F6" s="6"/>
      <c r="G6" s="72" t="str">
        <f t="shared" ref="G6:G16" si="0">IF(A6="","",(A6))</f>
        <v>CENGİZ ISI</v>
      </c>
      <c r="H6" s="15"/>
      <c r="I6" s="11">
        <v>5250</v>
      </c>
      <c r="J6" s="11"/>
      <c r="K6" s="56">
        <f t="shared" ref="K6:K16" si="1">IF(E6="","",(E6-H6-I6))</f>
        <v>0</v>
      </c>
      <c r="L6" s="73"/>
      <c r="M6" s="69"/>
    </row>
    <row r="7" spans="1:13" ht="18.75" x14ac:dyDescent="0.3">
      <c r="A7" s="136" t="s">
        <v>44</v>
      </c>
      <c r="B7" s="136"/>
      <c r="C7" s="49" t="s">
        <v>54</v>
      </c>
      <c r="D7" s="8"/>
      <c r="E7" s="9">
        <v>1370</v>
      </c>
      <c r="F7" s="6"/>
      <c r="G7" s="72" t="str">
        <f t="shared" si="0"/>
        <v>ARİF ŞENER</v>
      </c>
      <c r="H7" s="15"/>
      <c r="I7" s="11"/>
      <c r="J7" s="11"/>
      <c r="K7" s="56">
        <f t="shared" si="1"/>
        <v>1370</v>
      </c>
      <c r="L7" s="74"/>
      <c r="M7" s="69"/>
    </row>
    <row r="8" spans="1:13" ht="18.75" x14ac:dyDescent="0.3">
      <c r="A8" s="136" t="s">
        <v>45</v>
      </c>
      <c r="B8" s="136"/>
      <c r="C8" s="49" t="s">
        <v>54</v>
      </c>
      <c r="D8" s="8"/>
      <c r="E8" s="9">
        <v>8070</v>
      </c>
      <c r="F8" s="6"/>
      <c r="G8" s="72" t="str">
        <f t="shared" si="0"/>
        <v>AS METAL TENEKECİLİK</v>
      </c>
      <c r="H8" s="15"/>
      <c r="I8" s="11">
        <v>8050</v>
      </c>
      <c r="J8" s="11"/>
      <c r="K8" s="56">
        <f t="shared" si="1"/>
        <v>20</v>
      </c>
      <c r="L8" s="73"/>
      <c r="M8" s="69"/>
    </row>
    <row r="9" spans="1:13" ht="18.75" x14ac:dyDescent="0.3">
      <c r="A9" s="136" t="s">
        <v>46</v>
      </c>
      <c r="B9" s="136"/>
      <c r="C9" s="49" t="s">
        <v>54</v>
      </c>
      <c r="D9" s="8"/>
      <c r="E9" s="9">
        <v>400</v>
      </c>
      <c r="F9" s="6"/>
      <c r="G9" s="72" t="str">
        <f t="shared" si="0"/>
        <v xml:space="preserve">ŞAFAK PROFİL </v>
      </c>
      <c r="H9" s="15">
        <v>400</v>
      </c>
      <c r="I9" s="11"/>
      <c r="J9" s="11"/>
      <c r="K9" s="56">
        <f t="shared" si="1"/>
        <v>0</v>
      </c>
      <c r="L9" s="71"/>
      <c r="M9" s="69"/>
    </row>
    <row r="10" spans="1:13" ht="18.75" x14ac:dyDescent="0.3">
      <c r="A10" s="136" t="s">
        <v>47</v>
      </c>
      <c r="B10" s="136"/>
      <c r="C10" s="49" t="s">
        <v>54</v>
      </c>
      <c r="D10" s="8"/>
      <c r="E10" s="9">
        <v>1450</v>
      </c>
      <c r="F10" s="6"/>
      <c r="G10" s="72" t="str">
        <f t="shared" si="0"/>
        <v>ÖLÜDENİZ TİCARET</v>
      </c>
      <c r="H10" s="15">
        <v>1450</v>
      </c>
      <c r="I10" s="11"/>
      <c r="J10" s="11"/>
      <c r="K10" s="56">
        <f t="shared" si="1"/>
        <v>0</v>
      </c>
      <c r="L10" s="70"/>
      <c r="M10" s="69"/>
    </row>
    <row r="11" spans="1:13" ht="18.75" x14ac:dyDescent="0.3">
      <c r="A11" s="136" t="s">
        <v>48</v>
      </c>
      <c r="B11" s="136"/>
      <c r="C11" s="49" t="s">
        <v>54</v>
      </c>
      <c r="D11" s="8"/>
      <c r="E11" s="9">
        <v>2600</v>
      </c>
      <c r="F11" s="6"/>
      <c r="G11" s="72" t="str">
        <f t="shared" si="0"/>
        <v>CAN KERESTE</v>
      </c>
      <c r="H11" s="10">
        <v>2600</v>
      </c>
      <c r="I11" s="11"/>
      <c r="J11" s="11"/>
      <c r="K11" s="56">
        <f t="shared" si="1"/>
        <v>0</v>
      </c>
      <c r="L11" s="51"/>
    </row>
    <row r="12" spans="1:13" ht="18.75" x14ac:dyDescent="0.3">
      <c r="A12" s="136" t="s">
        <v>49</v>
      </c>
      <c r="B12" s="136"/>
      <c r="C12" s="49" t="s">
        <v>54</v>
      </c>
      <c r="D12" s="8"/>
      <c r="E12" s="9">
        <v>2375</v>
      </c>
      <c r="F12" s="6"/>
      <c r="G12" s="72" t="str">
        <f t="shared" si="0"/>
        <v>RAMAZAN KOYUNCU</v>
      </c>
      <c r="H12" s="10"/>
      <c r="I12" s="11">
        <v>2375</v>
      </c>
      <c r="J12" s="11"/>
      <c r="K12" s="56">
        <f t="shared" si="1"/>
        <v>0</v>
      </c>
      <c r="L12" s="53"/>
    </row>
    <row r="13" spans="1:13" ht="18.75" x14ac:dyDescent="0.3">
      <c r="A13" s="136" t="s">
        <v>50</v>
      </c>
      <c r="B13" s="136"/>
      <c r="C13" s="49" t="s">
        <v>54</v>
      </c>
      <c r="D13" s="8"/>
      <c r="E13" s="9">
        <v>7359</v>
      </c>
      <c r="F13" s="6"/>
      <c r="G13" s="72" t="str">
        <f t="shared" si="0"/>
        <v>GÜLHAN TENEKECİLİK</v>
      </c>
      <c r="H13" s="10"/>
      <c r="I13" s="12"/>
      <c r="J13" s="12"/>
      <c r="K13" s="56">
        <f t="shared" si="1"/>
        <v>7359</v>
      </c>
      <c r="L13" s="53"/>
    </row>
    <row r="14" spans="1:13" ht="18.75" x14ac:dyDescent="0.3">
      <c r="A14" s="136" t="s">
        <v>51</v>
      </c>
      <c r="B14" s="136"/>
      <c r="C14" s="49" t="s">
        <v>54</v>
      </c>
      <c r="D14" s="8"/>
      <c r="E14" s="9">
        <v>6048</v>
      </c>
      <c r="F14" s="6"/>
      <c r="G14" s="72" t="str">
        <f t="shared" si="0"/>
        <v>FERİT RODOS</v>
      </c>
      <c r="H14" s="10">
        <v>10000</v>
      </c>
      <c r="I14" s="12"/>
      <c r="J14" s="12"/>
      <c r="K14" s="56">
        <f t="shared" si="1"/>
        <v>-3952</v>
      </c>
      <c r="L14" s="51"/>
    </row>
    <row r="15" spans="1:13" ht="18.75" x14ac:dyDescent="0.3">
      <c r="A15" s="136" t="s">
        <v>52</v>
      </c>
      <c r="B15" s="136"/>
      <c r="C15" s="49" t="s">
        <v>54</v>
      </c>
      <c r="D15" s="8"/>
      <c r="E15" s="9">
        <v>3784.26</v>
      </c>
      <c r="F15" s="6"/>
      <c r="G15" s="72" t="str">
        <f t="shared" si="0"/>
        <v>DİRLİK İNŞAAT</v>
      </c>
      <c r="H15" s="15"/>
      <c r="I15" s="12">
        <v>3784.26</v>
      </c>
      <c r="J15" s="12"/>
      <c r="K15" s="56">
        <f t="shared" si="1"/>
        <v>0</v>
      </c>
      <c r="L15" s="51"/>
    </row>
    <row r="16" spans="1:13" ht="18.75" x14ac:dyDescent="0.3">
      <c r="A16" s="136" t="s">
        <v>53</v>
      </c>
      <c r="B16" s="136"/>
      <c r="C16" s="49" t="s">
        <v>54</v>
      </c>
      <c r="D16" s="8"/>
      <c r="E16" s="9">
        <v>1925</v>
      </c>
      <c r="F16" s="6"/>
      <c r="G16" s="72" t="str">
        <f t="shared" si="0"/>
        <v>KIZILTUĞ SÜLEYMAN KIZILTUĞ</v>
      </c>
      <c r="H16" s="10"/>
      <c r="I16" s="12"/>
      <c r="J16" s="12"/>
      <c r="K16" s="56">
        <f t="shared" si="1"/>
        <v>1925</v>
      </c>
      <c r="L16" s="70" t="s">
        <v>55</v>
      </c>
    </row>
    <row r="17" spans="1:12" ht="18.75" x14ac:dyDescent="0.3">
      <c r="A17" s="142"/>
      <c r="B17" s="142"/>
      <c r="C17" s="8"/>
      <c r="D17" s="8"/>
      <c r="E17" s="9"/>
      <c r="F17" s="6"/>
      <c r="G17" s="7" t="s">
        <v>35</v>
      </c>
      <c r="H17" s="10">
        <v>2000</v>
      </c>
      <c r="I17" s="12"/>
      <c r="J17" s="12"/>
      <c r="K17" s="56"/>
      <c r="L17" s="51"/>
    </row>
    <row r="18" spans="1:12" ht="18.75" x14ac:dyDescent="0.3">
      <c r="A18" s="142"/>
      <c r="B18" s="142"/>
      <c r="C18" s="8"/>
      <c r="D18" s="8"/>
      <c r="E18" s="14"/>
      <c r="F18" s="6"/>
      <c r="G18" s="7"/>
      <c r="H18" s="10"/>
      <c r="I18" s="12"/>
      <c r="J18" s="12"/>
      <c r="K18" s="56"/>
      <c r="L18" s="51"/>
    </row>
    <row r="19" spans="1:12" ht="19.5" thickBot="1" x14ac:dyDescent="0.35">
      <c r="A19" s="143"/>
      <c r="B19" s="143"/>
      <c r="C19" s="87"/>
      <c r="D19" s="88"/>
      <c r="E19" s="89"/>
      <c r="F19" s="6"/>
      <c r="G19" s="92"/>
      <c r="H19" s="93"/>
      <c r="I19" s="94"/>
      <c r="J19" s="94"/>
      <c r="K19" s="95"/>
      <c r="L19" s="51"/>
    </row>
    <row r="20" spans="1:12" ht="19.5" thickBot="1" x14ac:dyDescent="0.35">
      <c r="A20" s="144" t="s">
        <v>36</v>
      </c>
      <c r="B20" s="145"/>
      <c r="C20" s="145"/>
      <c r="D20" s="146"/>
      <c r="E20" s="90">
        <f>SUM(E5:E16)</f>
        <v>50831.26</v>
      </c>
      <c r="F20" s="20"/>
      <c r="G20" s="96" t="s">
        <v>10</v>
      </c>
      <c r="H20" s="97">
        <f>H5+H6+H7+H8+H9+H10+H11+H12+H13+H14+H16+H15+H18+H17</f>
        <v>17250</v>
      </c>
      <c r="I20" s="98">
        <f>SUM(I5:I19)</f>
        <v>19459.260000000002</v>
      </c>
      <c r="J20" s="98">
        <f>SUM(J5:J19)</f>
        <v>0</v>
      </c>
      <c r="K20" s="99">
        <f>SUM(K5:K19)</f>
        <v>16122</v>
      </c>
      <c r="L20" s="91"/>
    </row>
    <row r="21" spans="1:12" ht="15.75" thickBot="1" x14ac:dyDescent="0.3"/>
    <row r="22" spans="1:12" ht="19.5" thickBot="1" x14ac:dyDescent="0.3">
      <c r="A22" s="124"/>
      <c r="B22" s="125"/>
      <c r="C22" s="79" t="s">
        <v>12</v>
      </c>
      <c r="D22" s="79" t="s">
        <v>11</v>
      </c>
      <c r="E22" s="79" t="s">
        <v>13</v>
      </c>
      <c r="G22" s="121" t="s">
        <v>14</v>
      </c>
      <c r="H22" s="122"/>
      <c r="I22" s="122"/>
      <c r="J22" s="141"/>
      <c r="K22" s="123"/>
    </row>
    <row r="23" spans="1:12" ht="18.75" x14ac:dyDescent="0.25">
      <c r="A23" s="126" t="s">
        <v>15</v>
      </c>
      <c r="B23" s="127"/>
      <c r="C23" s="101">
        <v>312235</v>
      </c>
      <c r="D23" s="101">
        <v>313835</v>
      </c>
      <c r="E23" s="103">
        <f>C23-D23</f>
        <v>-1600</v>
      </c>
      <c r="G23" s="25" t="s">
        <v>7</v>
      </c>
      <c r="H23" s="8" t="s">
        <v>16</v>
      </c>
      <c r="I23" s="8" t="s">
        <v>17</v>
      </c>
      <c r="J23" s="82"/>
      <c r="K23" s="26" t="s">
        <v>10</v>
      </c>
    </row>
    <row r="24" spans="1:12" ht="18.75" x14ac:dyDescent="0.25">
      <c r="A24" s="128" t="s">
        <v>18</v>
      </c>
      <c r="B24" s="129"/>
      <c r="C24" s="105">
        <v>4000</v>
      </c>
      <c r="D24" s="28"/>
      <c r="E24" s="102">
        <f>C24/E23</f>
        <v>-2.5</v>
      </c>
      <c r="G24" s="30" t="s">
        <v>19</v>
      </c>
      <c r="H24" s="106">
        <v>4535</v>
      </c>
      <c r="I24" s="31"/>
      <c r="J24" s="83"/>
      <c r="K24" s="13"/>
    </row>
    <row r="25" spans="1:12" ht="19.5" thickBot="1" x14ac:dyDescent="0.3">
      <c r="A25" s="130" t="s">
        <v>20</v>
      </c>
      <c r="B25" s="131"/>
      <c r="C25" s="104">
        <f>H31</f>
        <v>5023</v>
      </c>
      <c r="D25" s="34">
        <f>E20</f>
        <v>50831.26</v>
      </c>
      <c r="E25" s="35">
        <f>SUM(C25/D25)</f>
        <v>9.8817145197659856E-2</v>
      </c>
      <c r="G25" s="36" t="s">
        <v>21</v>
      </c>
      <c r="H25" s="106">
        <v>260</v>
      </c>
      <c r="I25" s="10"/>
      <c r="J25" s="84"/>
      <c r="K25" s="13"/>
    </row>
    <row r="26" spans="1:12" ht="18.75" x14ac:dyDescent="0.25">
      <c r="B26" s="37"/>
      <c r="C26" s="38"/>
      <c r="D26" s="39"/>
      <c r="E26" s="40"/>
      <c r="G26" s="36" t="s">
        <v>22</v>
      </c>
      <c r="H26" s="106">
        <v>200</v>
      </c>
      <c r="I26" s="10"/>
      <c r="J26" s="84"/>
      <c r="K26" s="13"/>
    </row>
    <row r="27" spans="1:12" ht="18.75" x14ac:dyDescent="0.25">
      <c r="B27" s="37"/>
      <c r="C27" s="38"/>
      <c r="D27" s="39"/>
      <c r="E27" s="40"/>
      <c r="G27" s="43" t="s">
        <v>57</v>
      </c>
      <c r="H27" s="44">
        <v>28</v>
      </c>
      <c r="I27" s="10"/>
      <c r="J27" s="84"/>
      <c r="K27" s="13"/>
    </row>
    <row r="28" spans="1:12" ht="18.75" x14ac:dyDescent="0.3">
      <c r="B28" s="109" t="s">
        <v>29</v>
      </c>
      <c r="C28" s="110"/>
      <c r="G28" s="36"/>
      <c r="H28" s="10"/>
      <c r="I28" s="10"/>
      <c r="J28" s="84"/>
      <c r="K28" s="13"/>
    </row>
    <row r="29" spans="1:12" ht="18.75" x14ac:dyDescent="0.3">
      <c r="B29" s="63"/>
      <c r="C29" s="64">
        <v>0</v>
      </c>
      <c r="G29" s="36"/>
      <c r="H29" s="10"/>
      <c r="I29" s="10"/>
      <c r="J29" s="85"/>
      <c r="K29" s="42"/>
    </row>
    <row r="30" spans="1:12" ht="19.5" thickBot="1" x14ac:dyDescent="0.35">
      <c r="B30" s="63"/>
      <c r="C30" s="64">
        <v>0</v>
      </c>
      <c r="G30" s="43"/>
      <c r="H30" s="44"/>
      <c r="I30" s="44"/>
      <c r="J30" s="86"/>
      <c r="K30" s="42"/>
    </row>
    <row r="31" spans="1:12" ht="19.5" thickBot="1" x14ac:dyDescent="0.35">
      <c r="B31" s="100" t="s">
        <v>36</v>
      </c>
      <c r="C31" s="66">
        <f>C29+C30</f>
        <v>0</v>
      </c>
      <c r="D31" s="41"/>
      <c r="E31" s="41"/>
      <c r="G31" s="45" t="s">
        <v>10</v>
      </c>
      <c r="H31" s="107">
        <f>H24+H25+H26+H27+H28</f>
        <v>5023</v>
      </c>
      <c r="I31" s="107">
        <f>SUM(I24:I30)</f>
        <v>0</v>
      </c>
      <c r="J31" s="46"/>
      <c r="K31" s="108">
        <f>SUM(K24:K30)</f>
        <v>0</v>
      </c>
    </row>
    <row r="32" spans="1:12" ht="18.75" x14ac:dyDescent="0.3">
      <c r="B32" s="37"/>
      <c r="C32" s="67"/>
      <c r="D32" s="47"/>
    </row>
    <row r="33" spans="1:12" ht="18.75" x14ac:dyDescent="0.3">
      <c r="A33" s="132" t="s">
        <v>30</v>
      </c>
      <c r="B33" s="133"/>
      <c r="C33" s="105">
        <f>C31+H36</f>
        <v>12227</v>
      </c>
      <c r="D33" s="47"/>
      <c r="G33" s="10"/>
      <c r="H33" s="48"/>
    </row>
    <row r="34" spans="1:12" ht="18.75" x14ac:dyDescent="0.25">
      <c r="G34" s="10" t="s">
        <v>26</v>
      </c>
      <c r="H34" s="105">
        <f>H31</f>
        <v>5023</v>
      </c>
    </row>
    <row r="35" spans="1:12" ht="18.75" x14ac:dyDescent="0.3">
      <c r="B35" s="62" t="s">
        <v>37</v>
      </c>
      <c r="G35" s="10"/>
      <c r="H35" s="48"/>
      <c r="L35" s="62" t="s">
        <v>28</v>
      </c>
    </row>
    <row r="36" spans="1:12" ht="18.75" x14ac:dyDescent="0.3">
      <c r="B36" s="62" t="s">
        <v>27</v>
      </c>
      <c r="G36" s="10" t="s">
        <v>25</v>
      </c>
      <c r="H36" s="105">
        <f>H20-H34</f>
        <v>12227</v>
      </c>
      <c r="L36" s="62" t="s">
        <v>31</v>
      </c>
    </row>
  </sheetData>
  <mergeCells count="29">
    <mergeCell ref="G22:K22"/>
    <mergeCell ref="B28:C28"/>
    <mergeCell ref="A7:B7"/>
    <mergeCell ref="A8:B8"/>
    <mergeCell ref="A9:B9"/>
    <mergeCell ref="A10:B10"/>
    <mergeCell ref="A11:B11"/>
    <mergeCell ref="A12:B12"/>
    <mergeCell ref="A13:B13"/>
    <mergeCell ref="A14:B14"/>
    <mergeCell ref="A17:B17"/>
    <mergeCell ref="A18:B18"/>
    <mergeCell ref="A19:B19"/>
    <mergeCell ref="A20:D20"/>
    <mergeCell ref="A15:B15"/>
    <mergeCell ref="A16:B16"/>
    <mergeCell ref="A1:L1"/>
    <mergeCell ref="A4:B4"/>
    <mergeCell ref="A6:B6"/>
    <mergeCell ref="A5:B5"/>
    <mergeCell ref="A3:E3"/>
    <mergeCell ref="G3:K3"/>
    <mergeCell ref="E2:I2"/>
    <mergeCell ref="B2:C2"/>
    <mergeCell ref="A22:B22"/>
    <mergeCell ref="A23:B23"/>
    <mergeCell ref="A24:B24"/>
    <mergeCell ref="A25:B25"/>
    <mergeCell ref="A33:B33"/>
  </mergeCells>
  <printOptions horizontalCentered="1"/>
  <pageMargins left="0" right="0" top="0.39370078740157483" bottom="0.19685039370078741" header="0.59055118110236227" footer="0.19685039370078741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2</vt:i4>
      </vt:variant>
    </vt:vector>
  </HeadingPairs>
  <TitlesOfParts>
    <vt:vector size="4" baseType="lpstr">
      <vt:lpstr>Sheet1</vt:lpstr>
      <vt:lpstr>Sheet1 (2)</vt:lpstr>
      <vt:lpstr>Sheet1!Yazdırma_Alanı</vt:lpstr>
      <vt:lpstr>'Sheet1 (2)'!Yazdırma_Alanı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2022-07-01T07:18:51Z</cp:lastPrinted>
  <dcterms:created xsi:type="dcterms:W3CDTF">2015-06-05T18:17:20Z</dcterms:created>
  <dcterms:modified xsi:type="dcterms:W3CDTF">2022-07-01T14:59:13Z</dcterms:modified>
</cp:coreProperties>
</file>